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S:\001 SKUPSTINA\ZAKLADE-VITA-MIHAEL\VITA\VITA sjednice sve_Renata\IZVJEŠĆA\izvješće 2025\"/>
    </mc:Choice>
  </mc:AlternateContent>
  <xr:revisionPtr revIDLastSave="0" documentId="13_ncr:1_{15756065-5C17-4A52-AFBE-EB16EE7E87C1}" xr6:coauthVersionLast="47" xr6:coauthVersionMax="47" xr10:uidLastSave="{00000000-0000-0000-0000-000000000000}"/>
  <bookViews>
    <workbookView xWindow="-114" yWindow="-114" windowWidth="27602" windowHeight="14927" activeTab="1" xr2:uid="{00000000-000D-0000-FFFF-FFFF00000000}"/>
  </bookViews>
  <sheets>
    <sheet name="List1" sheetId="1" r:id="rId1"/>
    <sheet name="Lis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" i="2" l="1"/>
  <c r="O5" i="2"/>
  <c r="O6" i="2"/>
  <c r="O7" i="2"/>
  <c r="O8" i="2"/>
  <c r="O9" i="2"/>
  <c r="O10" i="2"/>
  <c r="O11" i="2"/>
  <c r="O12" i="2"/>
  <c r="O3" i="2"/>
  <c r="O15" i="2" s="1"/>
  <c r="M4" i="2"/>
  <c r="M5" i="2"/>
  <c r="M6" i="2"/>
  <c r="M7" i="2"/>
  <c r="M8" i="2"/>
  <c r="M9" i="2"/>
  <c r="M10" i="2"/>
  <c r="M11" i="2"/>
  <c r="M12" i="2"/>
  <c r="M3" i="2"/>
  <c r="M15" i="2" s="1"/>
  <c r="K4" i="2"/>
  <c r="K5" i="2"/>
  <c r="K6" i="2"/>
  <c r="K7" i="2"/>
  <c r="K8" i="2"/>
  <c r="K9" i="2"/>
  <c r="K10" i="2"/>
  <c r="K11" i="2"/>
  <c r="K12" i="2"/>
  <c r="K3" i="2"/>
  <c r="K15" i="2" s="1"/>
  <c r="I4" i="2"/>
  <c r="I5" i="2"/>
  <c r="I6" i="2"/>
  <c r="I7" i="2"/>
  <c r="I8" i="2"/>
  <c r="I9" i="2"/>
  <c r="I10" i="2"/>
  <c r="I11" i="2"/>
  <c r="I12" i="2"/>
  <c r="I3" i="2"/>
  <c r="G4" i="2"/>
  <c r="G5" i="2"/>
  <c r="G3" i="2"/>
  <c r="G15" i="2" s="1"/>
  <c r="E4" i="2"/>
  <c r="E5" i="2"/>
  <c r="E6" i="2"/>
  <c r="E7" i="2"/>
  <c r="E8" i="2"/>
  <c r="E9" i="2"/>
  <c r="E10" i="2"/>
  <c r="E11" i="2"/>
  <c r="E12" i="2"/>
  <c r="E3" i="2"/>
  <c r="C4" i="2"/>
  <c r="C5" i="2"/>
  <c r="C6" i="2"/>
  <c r="C7" i="2"/>
  <c r="C8" i="2"/>
  <c r="C9" i="2"/>
  <c r="C10" i="2"/>
  <c r="C11" i="2"/>
  <c r="C12" i="2"/>
  <c r="C3" i="2"/>
  <c r="B19" i="2"/>
  <c r="Q15" i="2"/>
  <c r="P15" i="2"/>
  <c r="N15" i="2"/>
  <c r="L15" i="2"/>
  <c r="J15" i="2"/>
  <c r="H15" i="2"/>
  <c r="F15" i="2"/>
  <c r="D15" i="2"/>
  <c r="B15" i="2"/>
  <c r="B18" i="2" s="1"/>
  <c r="E15" i="1"/>
  <c r="I15" i="2" l="1"/>
  <c r="E15" i="2"/>
  <c r="C15" i="2"/>
  <c r="J19" i="2"/>
  <c r="B20" i="2"/>
  <c r="J18" i="2"/>
  <c r="C15" i="1"/>
  <c r="B19" i="1" s="1"/>
  <c r="B15" i="1"/>
  <c r="J20" i="2" l="1"/>
  <c r="D15" i="1"/>
  <c r="F19" i="1" s="1"/>
  <c r="H15" i="1"/>
  <c r="G15" i="1"/>
  <c r="F15" i="1"/>
  <c r="F18" i="1" l="1"/>
  <c r="F20" i="1" s="1"/>
  <c r="B18" i="1"/>
  <c r="B20" i="1" l="1"/>
  <c r="J15" i="1"/>
  <c r="I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Vesnica Matoković</author>
  </authors>
  <commentList>
    <comment ref="G3" authorId="0" shapeId="0" xr:uid="{58A61A08-2850-4D8B-A9E3-C246B107B302}">
      <text>
        <r>
          <rPr>
            <b/>
            <sz val="9"/>
            <color indexed="81"/>
            <rFont val="Segoe UI"/>
            <family val="2"/>
            <charset val="238"/>
          </rPr>
          <t xml:space="preserve">Lidija Jurinec:
</t>
        </r>
        <r>
          <rPr>
            <sz val="9"/>
            <color indexed="81"/>
            <rFont val="Segoe UI"/>
            <family val="2"/>
            <charset val="238"/>
          </rPr>
          <t xml:space="preserve">godišnja donacja za 2014+2015 godinu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Vesnica Matoković</author>
  </authors>
  <commentList>
    <comment ref="L5" authorId="0" shapeId="0" xr:uid="{3C281C90-5B0E-4C20-99F4-914C20ED37D2}">
      <text>
        <r>
          <rPr>
            <b/>
            <sz val="9"/>
            <color indexed="81"/>
            <rFont val="Segoe UI"/>
            <family val="2"/>
            <charset val="238"/>
          </rPr>
          <t xml:space="preserve">Lidija Jurinec:
</t>
        </r>
        <r>
          <rPr>
            <sz val="9"/>
            <color indexed="81"/>
            <rFont val="Segoe UI"/>
            <family val="2"/>
            <charset val="238"/>
          </rPr>
          <t xml:space="preserve">godišnja donacja za 2014+2015 godinu
</t>
        </r>
      </text>
    </comment>
  </commentList>
</comments>
</file>

<file path=xl/sharedStrings.xml><?xml version="1.0" encoding="utf-8"?>
<sst xmlns="http://schemas.openxmlformats.org/spreadsheetml/2006/main" count="79" uniqueCount="24">
  <si>
    <t xml:space="preserve"> </t>
  </si>
  <si>
    <t>PRIHOD</t>
  </si>
  <si>
    <t>Broj donacija fizičkih odnosno privatnih osoba VITI</t>
  </si>
  <si>
    <t>Broj korisnika kojima je isplaćena financijska pomoć                      (fizičke osobe)</t>
  </si>
  <si>
    <t>UKUPNO sve godine</t>
  </si>
  <si>
    <t xml:space="preserve">UKUPNO PRIHODA </t>
  </si>
  <si>
    <t>RAZLIKA UKUPNA PRIHODI/RASHODI</t>
  </si>
  <si>
    <t>RASHODI - DONACIJE pravnim osobama JLSovima te ostalim primateljima</t>
  </si>
  <si>
    <t xml:space="preserve">RASHODI - DONACIJE privatne osobe Iznos financijske pomoći </t>
  </si>
  <si>
    <t>UKUPNO RASHODI PRAVNE I FIZIČKE OSOBE</t>
  </si>
  <si>
    <t>UKUPNO PRIHODA IZ DONACIJA</t>
  </si>
  <si>
    <t>ZAKLADA VITA - pregled financijskog poslovanja unatrag 10 godina</t>
  </si>
  <si>
    <r>
      <rPr>
        <b/>
        <i/>
        <sz val="11"/>
        <color theme="1"/>
        <rFont val="Calibri"/>
        <family val="2"/>
        <charset val="238"/>
        <scheme val="minor"/>
      </rPr>
      <t xml:space="preserve">PRIHODI - </t>
    </r>
    <r>
      <rPr>
        <i/>
        <sz val="11"/>
        <color theme="1"/>
        <rFont val="Calibri"/>
        <family val="2"/>
        <charset val="238"/>
        <scheme val="minor"/>
      </rPr>
      <t>Primljene donacije fizičkih odnosno privatnih osoba VITI</t>
    </r>
  </si>
  <si>
    <r>
      <rPr>
        <b/>
        <i/>
        <sz val="11"/>
        <color theme="1"/>
        <rFont val="Calibri"/>
        <family val="2"/>
        <charset val="238"/>
        <scheme val="minor"/>
      </rPr>
      <t>PRIHODI -</t>
    </r>
    <r>
      <rPr>
        <i/>
        <sz val="11"/>
        <color theme="1"/>
        <rFont val="Calibri"/>
        <family val="2"/>
        <charset val="238"/>
        <scheme val="minor"/>
      </rPr>
      <t xml:space="preserve"> Iznos donacija VITI od strane Varaždinske županije</t>
    </r>
  </si>
  <si>
    <r>
      <rPr>
        <b/>
        <i/>
        <sz val="11"/>
        <color theme="1"/>
        <rFont val="Calibri"/>
        <family val="2"/>
        <charset val="238"/>
        <scheme val="minor"/>
      </rPr>
      <t>PRIHODI -</t>
    </r>
    <r>
      <rPr>
        <i/>
        <sz val="11"/>
        <color theme="1"/>
        <rFont val="Calibri"/>
        <family val="2"/>
        <charset val="238"/>
        <scheme val="minor"/>
      </rPr>
      <t xml:space="preserve"> Primljene donacije VITI od strane trgovačkih društava i ostalih pravnih osoba te ostali prihodi od donacija domaći + inozemni</t>
    </r>
  </si>
  <si>
    <t>RAHODI</t>
  </si>
  <si>
    <t>UKUPNO RASHODI</t>
  </si>
  <si>
    <t>2020.</t>
  </si>
  <si>
    <t>2021.</t>
  </si>
  <si>
    <t>2022.</t>
  </si>
  <si>
    <t>2023.</t>
  </si>
  <si>
    <t>2024.</t>
  </si>
  <si>
    <t>2025.</t>
  </si>
  <si>
    <t>ZABA-sponzorstvo 5.000,00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</si>
</sst>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kn&quot;_-;\-* #,##0.00\ &quot;kn&quot;_-;_-* &quot;-&quot;??\ &quot;kn&quot;_-;_-@_-"/>
    <numFmt numFmtId="164" formatCode="#,##0.00\ &quot;kn&quot;"/>
    <numFmt numFmtId="165" formatCode="_-* #,##0.00\ [$€-1]_-;\-* #,##0.00\ [$€-1]_-;_-* &quot;-&quot;??\ [$€-1]_-;_-@_-"/>
  </numFmts>
  <fonts count="1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i/>
      <sz val="11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24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2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/>
    <xf numFmtId="0" fontId="6" fillId="0" borderId="6" xfId="0" applyFont="1" applyBorder="1" applyAlignment="1">
      <alignment horizontal="center"/>
    </xf>
    <xf numFmtId="0" fontId="8" fillId="0" borderId="0" xfId="0" applyFont="1"/>
    <xf numFmtId="164" fontId="6" fillId="0" borderId="6" xfId="0" applyNumberFormat="1" applyFont="1" applyBorder="1" applyAlignment="1">
      <alignment horizontal="center"/>
    </xf>
    <xf numFmtId="1" fontId="6" fillId="0" borderId="8" xfId="0" applyNumberFormat="1" applyFont="1" applyBorder="1" applyAlignment="1">
      <alignment horizontal="center"/>
    </xf>
    <xf numFmtId="3" fontId="6" fillId="0" borderId="8" xfId="0" applyNumberFormat="1" applyFont="1" applyBorder="1" applyAlignment="1">
      <alignment horizontal="center"/>
    </xf>
    <xf numFmtId="0" fontId="8" fillId="3" borderId="5" xfId="0" applyFont="1" applyFill="1" applyBorder="1" applyAlignment="1">
      <alignment horizontal="center" vertical="center" wrapText="1"/>
    </xf>
    <xf numFmtId="164" fontId="8" fillId="3" borderId="5" xfId="0" applyNumberFormat="1" applyFont="1" applyFill="1" applyBorder="1" applyAlignment="1">
      <alignment horizontal="center" vertical="center" wrapText="1"/>
    </xf>
    <xf numFmtId="164" fontId="6" fillId="0" borderId="9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3" fontId="6" fillId="0" borderId="13" xfId="0" applyNumberFormat="1" applyFont="1" applyBorder="1" applyAlignment="1">
      <alignment horizontal="center"/>
    </xf>
    <xf numFmtId="164" fontId="6" fillId="4" borderId="8" xfId="0" applyNumberFormat="1" applyFont="1" applyFill="1" applyBorder="1" applyAlignment="1">
      <alignment horizontal="center"/>
    </xf>
    <xf numFmtId="164" fontId="6" fillId="4" borderId="13" xfId="0" applyNumberFormat="1" applyFont="1" applyFill="1" applyBorder="1" applyAlignment="1">
      <alignment horizontal="center"/>
    </xf>
    <xf numFmtId="1" fontId="6" fillId="3" borderId="5" xfId="0" applyNumberFormat="1" applyFont="1" applyFill="1" applyBorder="1" applyAlignment="1">
      <alignment horizontal="center"/>
    </xf>
    <xf numFmtId="164" fontId="10" fillId="4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5" borderId="0" xfId="0" applyFill="1" applyAlignment="1">
      <alignment wrapText="1"/>
    </xf>
    <xf numFmtId="164" fontId="1" fillId="5" borderId="0" xfId="0" applyNumberFormat="1" applyFont="1" applyFill="1" applyAlignment="1">
      <alignment horizontal="center"/>
    </xf>
    <xf numFmtId="164" fontId="8" fillId="6" borderId="5" xfId="0" applyNumberFormat="1" applyFont="1" applyFill="1" applyBorder="1" applyAlignment="1">
      <alignment horizontal="center" vertical="center" wrapText="1"/>
    </xf>
    <xf numFmtId="164" fontId="8" fillId="6" borderId="3" xfId="0" applyNumberFormat="1" applyFont="1" applyFill="1" applyBorder="1" applyAlignment="1">
      <alignment horizontal="center" vertical="center" wrapText="1"/>
    </xf>
    <xf numFmtId="164" fontId="6" fillId="6" borderId="8" xfId="0" applyNumberFormat="1" applyFont="1" applyFill="1" applyBorder="1" applyAlignment="1">
      <alignment horizontal="center"/>
    </xf>
    <xf numFmtId="164" fontId="6" fillId="6" borderId="7" xfId="0" applyNumberFormat="1" applyFont="1" applyFill="1" applyBorder="1" applyAlignment="1">
      <alignment horizontal="center"/>
    </xf>
    <xf numFmtId="164" fontId="6" fillId="6" borderId="13" xfId="0" applyNumberFormat="1" applyFont="1" applyFill="1" applyBorder="1" applyAlignment="1">
      <alignment horizontal="center"/>
    </xf>
    <xf numFmtId="164" fontId="6" fillId="6" borderId="10" xfId="0" applyNumberFormat="1" applyFont="1" applyFill="1" applyBorder="1" applyAlignment="1">
      <alignment horizontal="center"/>
    </xf>
    <xf numFmtId="1" fontId="6" fillId="3" borderId="3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164" fontId="7" fillId="3" borderId="3" xfId="0" applyNumberFormat="1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top" wrapText="1"/>
    </xf>
    <xf numFmtId="0" fontId="6" fillId="6" borderId="9" xfId="0" applyFont="1" applyFill="1" applyBorder="1" applyAlignment="1">
      <alignment horizontal="center"/>
    </xf>
    <xf numFmtId="0" fontId="6" fillId="7" borderId="9" xfId="0" applyFont="1" applyFill="1" applyBorder="1" applyAlignment="1">
      <alignment horizontal="center"/>
    </xf>
    <xf numFmtId="165" fontId="6" fillId="0" borderId="6" xfId="0" applyNumberFormat="1" applyFont="1" applyBorder="1" applyAlignment="1">
      <alignment horizontal="center"/>
    </xf>
    <xf numFmtId="165" fontId="6" fillId="0" borderId="9" xfId="0" applyNumberFormat="1" applyFont="1" applyBorder="1" applyAlignment="1">
      <alignment horizontal="center"/>
    </xf>
    <xf numFmtId="44" fontId="11" fillId="3" borderId="5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44" fontId="11" fillId="3" borderId="4" xfId="1" applyFont="1" applyFill="1" applyBorder="1" applyAlignment="1">
      <alignment horizontal="center"/>
    </xf>
    <xf numFmtId="165" fontId="6" fillId="0" borderId="6" xfId="1" applyNumberFormat="1" applyFont="1" applyBorder="1" applyAlignment="1">
      <alignment horizontal="center"/>
    </xf>
    <xf numFmtId="164" fontId="6" fillId="4" borderId="14" xfId="0" applyNumberFormat="1" applyFont="1" applyFill="1" applyBorder="1" applyAlignment="1">
      <alignment horizontal="center"/>
    </xf>
    <xf numFmtId="165" fontId="6" fillId="4" borderId="8" xfId="0" applyNumberFormat="1" applyFont="1" applyFill="1" applyBorder="1" applyAlignment="1">
      <alignment horizontal="center"/>
    </xf>
    <xf numFmtId="165" fontId="6" fillId="4" borderId="14" xfId="0" applyNumberFormat="1" applyFont="1" applyFill="1" applyBorder="1" applyAlignment="1">
      <alignment horizontal="center"/>
    </xf>
    <xf numFmtId="165" fontId="11" fillId="3" borderId="5" xfId="1" applyNumberFormat="1" applyFont="1" applyFill="1" applyBorder="1" applyAlignment="1">
      <alignment horizontal="center"/>
    </xf>
    <xf numFmtId="165" fontId="6" fillId="6" borderId="8" xfId="0" applyNumberFormat="1" applyFont="1" applyFill="1" applyBorder="1" applyAlignment="1">
      <alignment horizontal="center"/>
    </xf>
    <xf numFmtId="165" fontId="6" fillId="6" borderId="13" xfId="0" applyNumberFormat="1" applyFont="1" applyFill="1" applyBorder="1" applyAlignment="1">
      <alignment horizontal="center"/>
    </xf>
    <xf numFmtId="165" fontId="6" fillId="6" borderId="7" xfId="0" applyNumberFormat="1" applyFont="1" applyFill="1" applyBorder="1" applyAlignment="1">
      <alignment horizontal="center"/>
    </xf>
    <xf numFmtId="165" fontId="6" fillId="6" borderId="7" xfId="1" applyNumberFormat="1" applyFont="1" applyFill="1" applyBorder="1" applyAlignment="1">
      <alignment horizontal="center"/>
    </xf>
    <xf numFmtId="165" fontId="11" fillId="3" borderId="3" xfId="1" applyNumberFormat="1" applyFont="1" applyFill="1" applyBorder="1" applyAlignment="1">
      <alignment horizontal="center"/>
    </xf>
    <xf numFmtId="165" fontId="11" fillId="3" borderId="4" xfId="1" applyNumberFormat="1" applyFont="1" applyFill="1" applyBorder="1" applyAlignment="1">
      <alignment horizontal="center"/>
    </xf>
    <xf numFmtId="165" fontId="11" fillId="3" borderId="5" xfId="0" applyNumberFormat="1" applyFont="1" applyFill="1" applyBorder="1" applyAlignment="1">
      <alignment horizontal="center"/>
    </xf>
    <xf numFmtId="165" fontId="11" fillId="3" borderId="3" xfId="0" applyNumberFormat="1" applyFont="1" applyFill="1" applyBorder="1" applyAlignment="1">
      <alignment horizontal="center"/>
    </xf>
    <xf numFmtId="165" fontId="11" fillId="3" borderId="4" xfId="0" applyNumberFormat="1" applyFont="1" applyFill="1" applyBorder="1" applyAlignment="1">
      <alignment horizontal="center"/>
    </xf>
    <xf numFmtId="165" fontId="6" fillId="4" borderId="13" xfId="0" applyNumberFormat="1" applyFont="1" applyFill="1" applyBorder="1" applyAlignment="1">
      <alignment horizontal="center"/>
    </xf>
    <xf numFmtId="165" fontId="6" fillId="6" borderId="10" xfId="0" applyNumberFormat="1" applyFont="1" applyFill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165" fontId="1" fillId="5" borderId="0" xfId="0" applyNumberFormat="1" applyFont="1" applyFill="1" applyAlignment="1">
      <alignment horizontal="center"/>
    </xf>
    <xf numFmtId="164" fontId="13" fillId="0" borderId="0" xfId="0" applyNumberFormat="1" applyFont="1" applyAlignment="1">
      <alignment horizontal="center"/>
    </xf>
    <xf numFmtId="0" fontId="6" fillId="8" borderId="9" xfId="0" applyFont="1" applyFill="1" applyBorder="1" applyAlignment="1">
      <alignment horizontal="center"/>
    </xf>
    <xf numFmtId="165" fontId="6" fillId="8" borderId="9" xfId="0" applyNumberFormat="1" applyFont="1" applyFill="1" applyBorder="1" applyAlignment="1">
      <alignment horizontal="center"/>
    </xf>
    <xf numFmtId="165" fontId="6" fillId="8" borderId="13" xfId="0" applyNumberFormat="1" applyFont="1" applyFill="1" applyBorder="1" applyAlignment="1">
      <alignment horizontal="center"/>
    </xf>
    <xf numFmtId="165" fontId="6" fillId="8" borderId="8" xfId="0" applyNumberFormat="1" applyFont="1" applyFill="1" applyBorder="1" applyAlignment="1">
      <alignment horizontal="center"/>
    </xf>
    <xf numFmtId="165" fontId="6" fillId="8" borderId="10" xfId="0" applyNumberFormat="1" applyFont="1" applyFill="1" applyBorder="1" applyAlignment="1">
      <alignment horizontal="center"/>
    </xf>
    <xf numFmtId="1" fontId="6" fillId="8" borderId="13" xfId="0" applyNumberFormat="1" applyFont="1" applyFill="1" applyBorder="1" applyAlignment="1">
      <alignment horizontal="center"/>
    </xf>
    <xf numFmtId="3" fontId="6" fillId="8" borderId="13" xfId="0" applyNumberFormat="1" applyFont="1" applyFill="1" applyBorder="1" applyAlignment="1">
      <alignment horizontal="center"/>
    </xf>
    <xf numFmtId="0" fontId="3" fillId="8" borderId="0" xfId="0" applyFont="1" applyFill="1"/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164" fontId="7" fillId="3" borderId="3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</cellXfs>
  <cellStyles count="2">
    <cellStyle name="Normalno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zoomScaleNormal="100" workbookViewId="0">
      <selection activeCell="B13" sqref="B13"/>
    </sheetView>
  </sheetViews>
  <sheetFormatPr defaultRowHeight="14.3" x14ac:dyDescent="0.25"/>
  <cols>
    <col min="1" max="1" width="20.7109375" bestFit="1" customWidth="1"/>
    <col min="2" max="2" width="23.42578125" style="2" customWidth="1"/>
    <col min="3" max="3" width="21.140625" style="2" customWidth="1"/>
    <col min="4" max="4" width="19.28515625" style="2" bestFit="1" customWidth="1"/>
    <col min="5" max="5" width="17.5703125" style="2" customWidth="1"/>
    <col min="6" max="6" width="18.42578125" style="2" bestFit="1" customWidth="1"/>
    <col min="7" max="7" width="20.7109375" style="2" customWidth="1"/>
    <col min="8" max="8" width="19.140625" style="2" customWidth="1"/>
    <col min="9" max="9" width="15.42578125" style="1" customWidth="1"/>
    <col min="10" max="10" width="20.5703125" style="1" customWidth="1"/>
    <col min="11" max="11" width="0" hidden="1" customWidth="1"/>
    <col min="12" max="12" width="11.7109375" bestFit="1" customWidth="1"/>
    <col min="14" max="14" width="0" hidden="1" customWidth="1"/>
  </cols>
  <sheetData>
    <row r="1" spans="1:18" ht="44.2" customHeight="1" thickBot="1" x14ac:dyDescent="0.3">
      <c r="A1" s="70" t="s">
        <v>11</v>
      </c>
      <c r="B1" s="71"/>
      <c r="C1" s="71"/>
      <c r="D1" s="71"/>
      <c r="E1" s="71"/>
      <c r="F1" s="71"/>
      <c r="G1" s="71"/>
      <c r="H1" s="71"/>
      <c r="I1" s="71"/>
      <c r="J1" s="71"/>
    </row>
    <row r="2" spans="1:18" ht="63.65" customHeight="1" thickBot="1" x14ac:dyDescent="0.3">
      <c r="A2" s="72" t="s">
        <v>1</v>
      </c>
      <c r="B2" s="73"/>
      <c r="C2" s="34" t="s">
        <v>15</v>
      </c>
      <c r="D2" s="22" t="s">
        <v>7</v>
      </c>
      <c r="E2" s="35" t="s">
        <v>8</v>
      </c>
      <c r="F2" s="26" t="s">
        <v>12</v>
      </c>
      <c r="G2" s="27" t="s">
        <v>13</v>
      </c>
      <c r="H2" s="27" t="s">
        <v>14</v>
      </c>
      <c r="I2" s="14" t="s">
        <v>3</v>
      </c>
      <c r="J2" s="15" t="s">
        <v>2</v>
      </c>
    </row>
    <row r="3" spans="1:18" s="7" customFormat="1" ht="20.149999999999999" customHeight="1" x14ac:dyDescent="0.25">
      <c r="A3" s="9">
        <v>2015</v>
      </c>
      <c r="B3" s="38">
        <v>21761.33</v>
      </c>
      <c r="C3" s="38">
        <v>21159.52</v>
      </c>
      <c r="D3" s="45">
        <v>14523.6</v>
      </c>
      <c r="E3" s="45">
        <v>5308.91</v>
      </c>
      <c r="F3" s="48">
        <v>524.26</v>
      </c>
      <c r="G3" s="48">
        <v>7963.37</v>
      </c>
      <c r="H3" s="50">
        <v>10204.370000000001</v>
      </c>
      <c r="I3" s="12">
        <v>14</v>
      </c>
      <c r="J3" s="13">
        <v>9</v>
      </c>
    </row>
    <row r="4" spans="1:18" s="8" customFormat="1" ht="20.149999999999999" customHeight="1" x14ac:dyDescent="0.25">
      <c r="A4" s="9">
        <v>2016</v>
      </c>
      <c r="B4" s="38">
        <v>9694</v>
      </c>
      <c r="C4" s="38">
        <v>12742.47</v>
      </c>
      <c r="D4" s="45"/>
      <c r="E4" s="45">
        <v>11560.16</v>
      </c>
      <c r="F4" s="48">
        <v>585.97</v>
      </c>
      <c r="G4" s="48">
        <v>3981.68</v>
      </c>
      <c r="H4" s="50">
        <v>3888.05</v>
      </c>
      <c r="I4" s="12">
        <v>32</v>
      </c>
      <c r="J4" s="13">
        <v>32</v>
      </c>
      <c r="L4" s="5"/>
    </row>
    <row r="5" spans="1:18" s="8" customFormat="1" ht="20.149999999999999" customHeight="1" x14ac:dyDescent="0.25">
      <c r="A5" s="9">
        <v>2017</v>
      </c>
      <c r="B5" s="38">
        <v>7333.69</v>
      </c>
      <c r="C5" s="38">
        <v>4887.78</v>
      </c>
      <c r="D5" s="45"/>
      <c r="E5" s="45">
        <v>3750.75</v>
      </c>
      <c r="F5" s="48">
        <v>549.59</v>
      </c>
      <c r="G5" s="48">
        <v>3981.68</v>
      </c>
      <c r="H5" s="50">
        <v>2799.65</v>
      </c>
      <c r="I5" s="12">
        <v>10</v>
      </c>
      <c r="J5" s="13">
        <v>4</v>
      </c>
    </row>
    <row r="6" spans="1:18" s="8" customFormat="1" ht="20.149999999999999" customHeight="1" x14ac:dyDescent="0.25">
      <c r="A6" s="9">
        <v>2018</v>
      </c>
      <c r="B6" s="38">
        <v>15620.22</v>
      </c>
      <c r="C6" s="38">
        <v>14074.87</v>
      </c>
      <c r="D6" s="45"/>
      <c r="E6" s="45">
        <v>13670.45</v>
      </c>
      <c r="F6" s="48">
        <v>1527.71</v>
      </c>
      <c r="G6" s="48">
        <v>3981.68</v>
      </c>
      <c r="H6" s="50">
        <v>10103.66</v>
      </c>
      <c r="I6" s="12">
        <v>35</v>
      </c>
      <c r="J6" s="13">
        <v>4</v>
      </c>
    </row>
    <row r="7" spans="1:18" s="8" customFormat="1" ht="20.149999999999999" customHeight="1" x14ac:dyDescent="0.25">
      <c r="A7" s="9">
        <v>2019</v>
      </c>
      <c r="B7" s="38">
        <v>10106.81</v>
      </c>
      <c r="C7" s="38">
        <v>14678.63</v>
      </c>
      <c r="D7" s="45"/>
      <c r="E7" s="45">
        <v>13537.73</v>
      </c>
      <c r="F7" s="48">
        <v>975.67</v>
      </c>
      <c r="G7" s="48">
        <v>3981.68</v>
      </c>
      <c r="H7" s="50">
        <v>5142.45</v>
      </c>
      <c r="I7" s="12">
        <v>34</v>
      </c>
      <c r="J7" s="13">
        <v>3</v>
      </c>
    </row>
    <row r="8" spans="1:18" s="8" customFormat="1" ht="20.149999999999999" customHeight="1" thickBot="1" x14ac:dyDescent="0.3">
      <c r="A8" s="37" t="s">
        <v>17</v>
      </c>
      <c r="B8" s="39">
        <v>22844.84</v>
      </c>
      <c r="C8" s="39">
        <v>18409.310000000001</v>
      </c>
      <c r="D8" s="57"/>
      <c r="E8" s="45">
        <v>17253.97</v>
      </c>
      <c r="F8" s="49">
        <v>1150.71</v>
      </c>
      <c r="G8" s="48">
        <v>3981.68</v>
      </c>
      <c r="H8" s="58">
        <v>17705.98</v>
      </c>
      <c r="I8" s="17">
        <v>42</v>
      </c>
      <c r="J8" s="18">
        <v>5</v>
      </c>
    </row>
    <row r="9" spans="1:18" s="8" customFormat="1" ht="20.149999999999999" customHeight="1" thickBot="1" x14ac:dyDescent="0.3">
      <c r="A9" s="37" t="s">
        <v>18</v>
      </c>
      <c r="B9" s="39">
        <v>11620.4</v>
      </c>
      <c r="C9" s="39">
        <v>15248.54</v>
      </c>
      <c r="D9" s="57"/>
      <c r="E9" s="45">
        <v>13935.89</v>
      </c>
      <c r="F9" s="49">
        <v>862.7</v>
      </c>
      <c r="G9" s="48">
        <v>3981.68</v>
      </c>
      <c r="H9" s="58">
        <v>6773.11</v>
      </c>
      <c r="I9" s="17">
        <v>37</v>
      </c>
      <c r="J9" s="18">
        <v>4</v>
      </c>
      <c r="P9" s="8" t="s">
        <v>0</v>
      </c>
    </row>
    <row r="10" spans="1:18" s="8" customFormat="1" ht="20.149999999999999" customHeight="1" thickBot="1" x14ac:dyDescent="0.3">
      <c r="A10" s="37" t="s">
        <v>19</v>
      </c>
      <c r="B10" s="39">
        <v>27932.99</v>
      </c>
      <c r="C10" s="39">
        <v>24711.95</v>
      </c>
      <c r="D10" s="57"/>
      <c r="E10" s="45">
        <v>23624.66</v>
      </c>
      <c r="F10" s="49">
        <v>10649.31</v>
      </c>
      <c r="G10" s="49">
        <v>6636.14</v>
      </c>
      <c r="H10" s="58">
        <v>10647.54</v>
      </c>
      <c r="I10" s="17">
        <v>52</v>
      </c>
      <c r="J10" s="18">
        <v>24</v>
      </c>
      <c r="O10" s="8" t="s">
        <v>0</v>
      </c>
      <c r="Q10" s="8" t="s">
        <v>0</v>
      </c>
    </row>
    <row r="11" spans="1:18" s="8" customFormat="1" ht="20.149999999999999" customHeight="1" thickBot="1" x14ac:dyDescent="0.3">
      <c r="A11" s="37" t="s">
        <v>20</v>
      </c>
      <c r="B11" s="39">
        <v>37556.910000000003</v>
      </c>
      <c r="C11" s="39">
        <v>24396.45</v>
      </c>
      <c r="D11" s="57"/>
      <c r="E11" s="45">
        <v>24219.57</v>
      </c>
      <c r="F11" s="49">
        <v>4710.16</v>
      </c>
      <c r="G11" s="49">
        <v>6636</v>
      </c>
      <c r="H11" s="58">
        <v>26210.69</v>
      </c>
      <c r="I11" s="17">
        <v>39</v>
      </c>
      <c r="J11" s="18">
        <v>42</v>
      </c>
    </row>
    <row r="12" spans="1:18" s="8" customFormat="1" ht="20.149999999999999" customHeight="1" thickBot="1" x14ac:dyDescent="0.3">
      <c r="A12" s="37" t="s">
        <v>21</v>
      </c>
      <c r="B12" s="39">
        <v>29293.33</v>
      </c>
      <c r="C12" s="39">
        <v>27313.17</v>
      </c>
      <c r="D12" s="57"/>
      <c r="E12" s="45">
        <v>27100</v>
      </c>
      <c r="F12" s="49">
        <v>2595</v>
      </c>
      <c r="G12" s="49">
        <v>6636</v>
      </c>
      <c r="H12" s="58">
        <v>15062.15</v>
      </c>
      <c r="I12" s="17">
        <v>39</v>
      </c>
      <c r="J12" s="18">
        <v>8</v>
      </c>
    </row>
    <row r="13" spans="1:18" s="69" customFormat="1" ht="20.149999999999999" customHeight="1" thickBot="1" x14ac:dyDescent="0.3">
      <c r="A13" s="62" t="s">
        <v>22</v>
      </c>
      <c r="B13" s="63">
        <v>31104.67</v>
      </c>
      <c r="C13" s="63">
        <v>27614.63</v>
      </c>
      <c r="D13" s="64"/>
      <c r="E13" s="65">
        <v>27400</v>
      </c>
      <c r="F13" s="64">
        <v>4527.82</v>
      </c>
      <c r="G13" s="64">
        <v>6636</v>
      </c>
      <c r="H13" s="66">
        <v>14806.19</v>
      </c>
      <c r="I13" s="67">
        <v>37</v>
      </c>
      <c r="J13" s="68">
        <v>19</v>
      </c>
    </row>
    <row r="14" spans="1:18" ht="15" thickBot="1" x14ac:dyDescent="0.3">
      <c r="A14" s="74"/>
      <c r="B14" s="75"/>
      <c r="C14" s="75"/>
      <c r="D14" s="75"/>
      <c r="E14" s="75"/>
      <c r="F14" s="75"/>
      <c r="G14" s="75"/>
      <c r="H14" s="75"/>
      <c r="I14" s="75"/>
      <c r="J14" s="75"/>
    </row>
    <row r="15" spans="1:18" s="10" customFormat="1" ht="17.149999999999999" thickBot="1" x14ac:dyDescent="0.35">
      <c r="A15" s="33" t="s">
        <v>4</v>
      </c>
      <c r="B15" s="54">
        <f>SUM(B3:B13)</f>
        <v>224869.19</v>
      </c>
      <c r="C15" s="55">
        <f>SUM(C3:C13)</f>
        <v>205237.32</v>
      </c>
      <c r="D15" s="56">
        <f>SUM(D3:D13)</f>
        <v>14523.6</v>
      </c>
      <c r="E15" s="54">
        <f>SUM(E3:E13)</f>
        <v>181362.09</v>
      </c>
      <c r="F15" s="54">
        <f t="shared" ref="F15:J15" si="0">SUM(F3:F13)</f>
        <v>28658.899999999998</v>
      </c>
      <c r="G15" s="56">
        <f t="shared" si="0"/>
        <v>58397.590000000004</v>
      </c>
      <c r="H15" s="56">
        <f t="shared" si="0"/>
        <v>123343.84</v>
      </c>
      <c r="I15" s="21">
        <f>SUM(I3:I13)</f>
        <v>371</v>
      </c>
      <c r="J15" s="32">
        <f t="shared" si="0"/>
        <v>154</v>
      </c>
    </row>
    <row r="16" spans="1:18" ht="15" thickBot="1" x14ac:dyDescent="0.3">
      <c r="A16" s="76" t="s">
        <v>0</v>
      </c>
      <c r="B16" s="77"/>
      <c r="C16" s="77"/>
      <c r="D16" s="77"/>
      <c r="E16" s="77"/>
      <c r="F16" s="77"/>
      <c r="G16" s="77"/>
      <c r="H16" s="77"/>
      <c r="I16" s="77"/>
      <c r="J16" s="78"/>
      <c r="M16" t="s">
        <v>0</v>
      </c>
      <c r="O16" t="s">
        <v>0</v>
      </c>
      <c r="R16" t="s">
        <v>0</v>
      </c>
    </row>
    <row r="17" spans="1:20" ht="10.199999999999999" customHeight="1" x14ac:dyDescent="0.25">
      <c r="B17" s="3"/>
      <c r="C17" s="3"/>
      <c r="D17" s="3"/>
      <c r="E17" s="3"/>
      <c r="F17" s="3"/>
      <c r="G17" s="3"/>
      <c r="H17" s="3"/>
      <c r="I17" s="4"/>
      <c r="J17" s="4"/>
    </row>
    <row r="18" spans="1:20" ht="26.4" customHeight="1" x14ac:dyDescent="0.25">
      <c r="A18" t="s">
        <v>5</v>
      </c>
      <c r="B18" s="59">
        <f>B15</f>
        <v>224869.19</v>
      </c>
      <c r="C18" s="3"/>
      <c r="D18" s="3"/>
      <c r="E18" s="23" t="s">
        <v>10</v>
      </c>
      <c r="F18" s="59">
        <f>F15+G15+H15</f>
        <v>210400.33000000002</v>
      </c>
      <c r="G18" s="3"/>
      <c r="H18" s="61" t="s">
        <v>23</v>
      </c>
      <c r="I18" s="4"/>
      <c r="J18" s="4"/>
      <c r="M18" t="s">
        <v>0</v>
      </c>
      <c r="T18" t="s">
        <v>0</v>
      </c>
    </row>
    <row r="19" spans="1:20" ht="41.35" customHeight="1" x14ac:dyDescent="0.25">
      <c r="A19" s="23" t="s">
        <v>16</v>
      </c>
      <c r="B19" s="59">
        <f>C15</f>
        <v>205237.32</v>
      </c>
      <c r="C19" s="3"/>
      <c r="D19" s="3"/>
      <c r="E19" s="23" t="s">
        <v>9</v>
      </c>
      <c r="F19" s="59">
        <f>E15+D15</f>
        <v>195885.69</v>
      </c>
      <c r="G19" s="3"/>
      <c r="H19" s="3"/>
      <c r="I19" s="4"/>
      <c r="J19" s="6"/>
    </row>
    <row r="20" spans="1:20" ht="28.55" x14ac:dyDescent="0.25">
      <c r="A20" s="24" t="s">
        <v>6</v>
      </c>
      <c r="B20" s="60">
        <f>B18-B19</f>
        <v>19631.869999999995</v>
      </c>
      <c r="C20" s="25"/>
      <c r="D20" s="3"/>
      <c r="E20" s="24" t="s">
        <v>6</v>
      </c>
      <c r="F20" s="60">
        <f>F18-F19</f>
        <v>14514.640000000014</v>
      </c>
      <c r="G20" s="3"/>
      <c r="H20" s="3"/>
      <c r="I20" s="4"/>
      <c r="J20" s="6"/>
      <c r="O20" t="s">
        <v>0</v>
      </c>
    </row>
    <row r="21" spans="1:20" x14ac:dyDescent="0.25">
      <c r="B21" s="3"/>
      <c r="C21" s="3"/>
      <c r="D21" s="3"/>
      <c r="E21" s="3"/>
      <c r="F21" s="3"/>
      <c r="G21" s="3"/>
      <c r="H21" s="3"/>
      <c r="I21" s="4"/>
      <c r="J21" s="6"/>
    </row>
    <row r="22" spans="1:20" x14ac:dyDescent="0.25">
      <c r="J22" s="6"/>
    </row>
    <row r="23" spans="1:20" x14ac:dyDescent="0.25">
      <c r="I23" s="1" t="s">
        <v>0</v>
      </c>
      <c r="J23" s="6"/>
      <c r="Q23" t="s">
        <v>0</v>
      </c>
    </row>
    <row r="24" spans="1:20" x14ac:dyDescent="0.25">
      <c r="J24" s="6"/>
    </row>
    <row r="25" spans="1:20" x14ac:dyDescent="0.25">
      <c r="A25" t="s">
        <v>0</v>
      </c>
      <c r="J25" s="6"/>
    </row>
    <row r="26" spans="1:20" x14ac:dyDescent="0.25">
      <c r="J26" s="6"/>
      <c r="Q26" t="s">
        <v>0</v>
      </c>
    </row>
    <row r="27" spans="1:20" x14ac:dyDescent="0.25">
      <c r="B27" s="2" t="s">
        <v>0</v>
      </c>
      <c r="J27" s="6"/>
    </row>
    <row r="28" spans="1:20" x14ac:dyDescent="0.25">
      <c r="J28" s="6"/>
      <c r="P28" t="s">
        <v>0</v>
      </c>
    </row>
    <row r="29" spans="1:20" x14ac:dyDescent="0.25">
      <c r="J29" s="6"/>
    </row>
    <row r="33" spans="14:14" x14ac:dyDescent="0.25">
      <c r="N33" t="s">
        <v>0</v>
      </c>
    </row>
  </sheetData>
  <mergeCells count="4">
    <mergeCell ref="A1:J1"/>
    <mergeCell ref="A2:B2"/>
    <mergeCell ref="A14:J14"/>
    <mergeCell ref="A16:J16"/>
  </mergeCells>
  <pageMargins left="0.7" right="0.7" top="0.75" bottom="0.75" header="0.3" footer="0.3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1EC83-CF27-4884-BCCD-EE043D59C552}">
  <dimension ref="A1:AA33"/>
  <sheetViews>
    <sheetView tabSelected="1" workbookViewId="0">
      <selection activeCell="D2" sqref="D1:D1048576"/>
    </sheetView>
  </sheetViews>
  <sheetFormatPr defaultRowHeight="14.3" x14ac:dyDescent="0.25"/>
  <cols>
    <col min="1" max="1" width="23.7109375" customWidth="1"/>
    <col min="2" max="3" width="20.7109375" style="2" customWidth="1"/>
    <col min="4" max="4" width="28.5703125" style="2" customWidth="1"/>
    <col min="5" max="5" width="28.7109375" style="2" customWidth="1"/>
    <col min="6" max="6" width="25.28515625" style="2" customWidth="1"/>
    <col min="7" max="7" width="18.85546875" style="2" customWidth="1"/>
    <col min="8" max="8" width="23.140625" style="2" customWidth="1"/>
    <col min="9" max="9" width="17.5703125" style="2" customWidth="1"/>
    <col min="10" max="10" width="20.85546875" style="2" customWidth="1"/>
    <col min="11" max="11" width="19.28515625" style="2" customWidth="1"/>
    <col min="12" max="12" width="20.5703125" style="2" customWidth="1"/>
    <col min="13" max="13" width="18.28515625" style="2" customWidth="1"/>
    <col min="14" max="14" width="20.7109375" style="2" customWidth="1"/>
    <col min="15" max="15" width="19.7109375" style="2" customWidth="1"/>
    <col min="16" max="17" width="25.7109375" style="1" customWidth="1"/>
    <col min="18" max="18" width="0" hidden="1" customWidth="1"/>
    <col min="19" max="19" width="11.7109375" bestFit="1" customWidth="1"/>
    <col min="21" max="21" width="0" hidden="1" customWidth="1"/>
  </cols>
  <sheetData>
    <row r="1" spans="1:25" ht="44.2" customHeight="1" thickBot="1" x14ac:dyDescent="0.3">
      <c r="A1" s="70" t="s">
        <v>11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</row>
    <row r="2" spans="1:25" ht="58.45" customHeight="1" thickBot="1" x14ac:dyDescent="0.3">
      <c r="A2" s="72" t="s">
        <v>1</v>
      </c>
      <c r="B2" s="73"/>
      <c r="C2" s="34"/>
      <c r="D2" s="34" t="s">
        <v>15</v>
      </c>
      <c r="E2" s="34"/>
      <c r="F2" s="22" t="s">
        <v>7</v>
      </c>
      <c r="G2" s="22"/>
      <c r="H2" s="35" t="s">
        <v>8</v>
      </c>
      <c r="I2" s="35"/>
      <c r="J2" s="26" t="s">
        <v>12</v>
      </c>
      <c r="K2" s="27"/>
      <c r="L2" s="27" t="s">
        <v>13</v>
      </c>
      <c r="M2" s="27"/>
      <c r="N2" s="27" t="s">
        <v>14</v>
      </c>
      <c r="O2" s="27"/>
      <c r="P2" s="14" t="s">
        <v>3</v>
      </c>
      <c r="Q2" s="15" t="s">
        <v>2</v>
      </c>
    </row>
    <row r="3" spans="1:25" s="7" customFormat="1" ht="20.149999999999999" customHeight="1" x14ac:dyDescent="0.25">
      <c r="A3" s="9">
        <v>2013</v>
      </c>
      <c r="B3" s="11">
        <v>101791.79</v>
      </c>
      <c r="C3" s="38">
        <f>B3/7.5345</f>
        <v>13510.092242351846</v>
      </c>
      <c r="D3" s="11">
        <v>131244.38</v>
      </c>
      <c r="E3" s="43">
        <f>D3/7.5345</f>
        <v>17419.122702236378</v>
      </c>
      <c r="F3" s="19">
        <v>109825.04</v>
      </c>
      <c r="G3" s="45">
        <f>F3/7.5345</f>
        <v>14576.287743048641</v>
      </c>
      <c r="H3" s="19">
        <v>6000</v>
      </c>
      <c r="I3" s="45">
        <f>H3/7.5345</f>
        <v>796.33685048775624</v>
      </c>
      <c r="J3" s="28">
        <v>3000</v>
      </c>
      <c r="K3" s="48">
        <f>J3/7.5345</f>
        <v>398.16842524387812</v>
      </c>
      <c r="L3" s="28">
        <v>30000</v>
      </c>
      <c r="M3" s="50">
        <f>L3/7.5345</f>
        <v>3981.6842524387812</v>
      </c>
      <c r="N3" s="29">
        <v>68500</v>
      </c>
      <c r="O3" s="51">
        <f>N3/7.5345</f>
        <v>9091.5123764018845</v>
      </c>
      <c r="P3" s="12">
        <v>2</v>
      </c>
      <c r="Q3" s="13">
        <v>6</v>
      </c>
    </row>
    <row r="4" spans="1:25" s="8" customFormat="1" ht="20.149999999999999" customHeight="1" x14ac:dyDescent="0.25">
      <c r="A4" s="9">
        <v>2014</v>
      </c>
      <c r="B4" s="11">
        <v>73622.600000000006</v>
      </c>
      <c r="C4" s="38">
        <f t="shared" ref="C4:C12" si="0">B4/7.5345</f>
        <v>9771.3982347866477</v>
      </c>
      <c r="D4" s="11">
        <v>63342</v>
      </c>
      <c r="E4" s="43">
        <f t="shared" ref="E4:E12" si="1">D4/7.5345</f>
        <v>8406.9281305992426</v>
      </c>
      <c r="F4" s="19">
        <v>3000</v>
      </c>
      <c r="G4" s="45">
        <f t="shared" ref="G4:G5" si="2">F4/7.5345</f>
        <v>398.16842524387812</v>
      </c>
      <c r="H4" s="19">
        <v>52000</v>
      </c>
      <c r="I4" s="45">
        <f t="shared" ref="I4:I12" si="3">H4/7.5345</f>
        <v>6901.5860375605544</v>
      </c>
      <c r="J4" s="28">
        <v>9753.7000000000007</v>
      </c>
      <c r="K4" s="48">
        <f t="shared" ref="K4:K12" si="4">J4/7.5345</f>
        <v>1294.5384564337382</v>
      </c>
      <c r="L4" s="28">
        <v>0</v>
      </c>
      <c r="M4" s="50">
        <f t="shared" ref="M4:M12" si="5">L4/7.5345</f>
        <v>0</v>
      </c>
      <c r="N4" s="29">
        <v>63758.07</v>
      </c>
      <c r="O4" s="51">
        <f t="shared" ref="O4:O12" si="6">N4/7.5345</f>
        <v>8462.1501094963169</v>
      </c>
      <c r="P4" s="12">
        <v>19</v>
      </c>
      <c r="Q4" s="13">
        <v>14</v>
      </c>
      <c r="S4" s="5"/>
    </row>
    <row r="5" spans="1:25" s="8" customFormat="1" ht="20.149999999999999" customHeight="1" x14ac:dyDescent="0.25">
      <c r="A5" s="9">
        <v>2015</v>
      </c>
      <c r="B5" s="11">
        <v>163960.74</v>
      </c>
      <c r="C5" s="38">
        <f t="shared" si="0"/>
        <v>21761.329882540311</v>
      </c>
      <c r="D5" s="11">
        <v>159426.44</v>
      </c>
      <c r="E5" s="43">
        <f t="shared" si="1"/>
        <v>21159.524852345876</v>
      </c>
      <c r="F5" s="19">
        <v>109428.06</v>
      </c>
      <c r="G5" s="45">
        <f t="shared" si="2"/>
        <v>14523.599442564204</v>
      </c>
      <c r="H5" s="19">
        <v>40000</v>
      </c>
      <c r="I5" s="45">
        <f t="shared" si="3"/>
        <v>5308.9123365850419</v>
      </c>
      <c r="J5" s="28">
        <v>3950</v>
      </c>
      <c r="K5" s="48">
        <f t="shared" si="4"/>
        <v>524.25509323777283</v>
      </c>
      <c r="L5" s="28">
        <v>60000</v>
      </c>
      <c r="M5" s="50">
        <f t="shared" si="5"/>
        <v>7963.3685048775624</v>
      </c>
      <c r="N5" s="29">
        <v>76884.850000000006</v>
      </c>
      <c r="O5" s="51">
        <f t="shared" si="6"/>
        <v>10204.373216537262</v>
      </c>
      <c r="P5" s="12">
        <v>14</v>
      </c>
      <c r="Q5" s="13">
        <v>9</v>
      </c>
    </row>
    <row r="6" spans="1:25" s="8" customFormat="1" ht="20.149999999999999" customHeight="1" x14ac:dyDescent="0.25">
      <c r="A6" s="9">
        <v>2016</v>
      </c>
      <c r="B6" s="11">
        <v>73039.47</v>
      </c>
      <c r="C6" s="38">
        <f t="shared" si="0"/>
        <v>9694.0035835158269</v>
      </c>
      <c r="D6" s="11">
        <v>96008.17</v>
      </c>
      <c r="E6" s="43">
        <f t="shared" si="1"/>
        <v>12742.473953148849</v>
      </c>
      <c r="F6" s="19"/>
      <c r="G6" s="45"/>
      <c r="H6" s="19">
        <v>87100</v>
      </c>
      <c r="I6" s="45">
        <f t="shared" si="3"/>
        <v>11560.156612913928</v>
      </c>
      <c r="J6" s="28">
        <v>4415</v>
      </c>
      <c r="K6" s="48">
        <f t="shared" si="4"/>
        <v>585.97119915057397</v>
      </c>
      <c r="L6" s="28">
        <v>30000</v>
      </c>
      <c r="M6" s="50">
        <f t="shared" si="5"/>
        <v>3981.6842524387812</v>
      </c>
      <c r="N6" s="29">
        <v>29294.5</v>
      </c>
      <c r="O6" s="51">
        <f t="shared" si="6"/>
        <v>3888.0483111022627</v>
      </c>
      <c r="P6" s="12">
        <v>32</v>
      </c>
      <c r="Q6" s="13">
        <v>32</v>
      </c>
    </row>
    <row r="7" spans="1:25" s="8" customFormat="1" ht="20.149999999999999" customHeight="1" x14ac:dyDescent="0.25">
      <c r="A7" s="9">
        <v>2017</v>
      </c>
      <c r="B7" s="11">
        <v>55255.66</v>
      </c>
      <c r="C7" s="38">
        <f t="shared" si="0"/>
        <v>7333.6863760037158</v>
      </c>
      <c r="D7" s="11">
        <v>36827</v>
      </c>
      <c r="E7" s="43">
        <f t="shared" si="1"/>
        <v>4887.7828654854338</v>
      </c>
      <c r="F7" s="19"/>
      <c r="G7" s="45"/>
      <c r="H7" s="19">
        <v>28260</v>
      </c>
      <c r="I7" s="45">
        <f t="shared" si="3"/>
        <v>3750.7465657973321</v>
      </c>
      <c r="J7" s="28">
        <v>4140.8500000000004</v>
      </c>
      <c r="K7" s="48">
        <f t="shared" si="4"/>
        <v>549.58524122370432</v>
      </c>
      <c r="L7" s="28">
        <v>30000</v>
      </c>
      <c r="M7" s="50">
        <f t="shared" si="5"/>
        <v>3981.6842524387812</v>
      </c>
      <c r="N7" s="29">
        <v>21094</v>
      </c>
      <c r="O7" s="51">
        <f t="shared" si="6"/>
        <v>2799.6549206981217</v>
      </c>
      <c r="P7" s="12">
        <v>10</v>
      </c>
      <c r="Q7" s="13">
        <v>4</v>
      </c>
    </row>
    <row r="8" spans="1:25" s="8" customFormat="1" ht="20.149999999999999" customHeight="1" x14ac:dyDescent="0.25">
      <c r="A8" s="9">
        <v>2018</v>
      </c>
      <c r="B8" s="11">
        <v>117690.52</v>
      </c>
      <c r="C8" s="38">
        <f t="shared" si="0"/>
        <v>15620.216338177715</v>
      </c>
      <c r="D8" s="11">
        <v>106047.14</v>
      </c>
      <c r="E8" s="43">
        <f t="shared" si="1"/>
        <v>14074.874245139026</v>
      </c>
      <c r="F8" s="19"/>
      <c r="G8" s="45"/>
      <c r="H8" s="19">
        <v>103000</v>
      </c>
      <c r="I8" s="45">
        <f t="shared" si="3"/>
        <v>13670.449266706482</v>
      </c>
      <c r="J8" s="28">
        <v>11510.5</v>
      </c>
      <c r="K8" s="48">
        <f t="shared" si="4"/>
        <v>1527.7058862565532</v>
      </c>
      <c r="L8" s="28">
        <v>30000</v>
      </c>
      <c r="M8" s="50">
        <f t="shared" si="5"/>
        <v>3981.6842524387812</v>
      </c>
      <c r="N8" s="29">
        <v>76126</v>
      </c>
      <c r="O8" s="51">
        <f t="shared" si="6"/>
        <v>10103.656513371823</v>
      </c>
      <c r="P8" s="12">
        <v>35</v>
      </c>
      <c r="Q8" s="13">
        <v>4</v>
      </c>
    </row>
    <row r="9" spans="1:25" s="8" customFormat="1" ht="20.149999999999999" customHeight="1" x14ac:dyDescent="0.25">
      <c r="A9" s="9">
        <v>2019</v>
      </c>
      <c r="B9" s="11">
        <v>76149.73</v>
      </c>
      <c r="C9" s="38">
        <f t="shared" si="0"/>
        <v>10106.8060256155</v>
      </c>
      <c r="D9" s="11">
        <v>110596.16</v>
      </c>
      <c r="E9" s="43">
        <f t="shared" si="1"/>
        <v>14678.63295507333</v>
      </c>
      <c r="F9" s="19"/>
      <c r="G9" s="45"/>
      <c r="H9" s="19">
        <v>102000</v>
      </c>
      <c r="I9" s="45">
        <f t="shared" si="3"/>
        <v>13537.726458291856</v>
      </c>
      <c r="J9" s="28">
        <v>7351.2</v>
      </c>
      <c r="K9" s="48">
        <f t="shared" si="4"/>
        <v>975.67190921759902</v>
      </c>
      <c r="L9" s="28">
        <v>30000</v>
      </c>
      <c r="M9" s="50">
        <f t="shared" si="5"/>
        <v>3981.6842524387812</v>
      </c>
      <c r="N9" s="29">
        <v>38745.769999999997</v>
      </c>
      <c r="O9" s="51">
        <f t="shared" si="6"/>
        <v>5142.4474085871652</v>
      </c>
      <c r="P9" s="12">
        <v>34</v>
      </c>
      <c r="Q9" s="13">
        <v>3</v>
      </c>
      <c r="W9" s="8" t="s">
        <v>0</v>
      </c>
    </row>
    <row r="10" spans="1:25" s="8" customFormat="1" ht="20.149999999999999" customHeight="1" thickBot="1" x14ac:dyDescent="0.3">
      <c r="A10" s="37" t="s">
        <v>17</v>
      </c>
      <c r="B10" s="16">
        <v>172124.41</v>
      </c>
      <c r="C10" s="38">
        <f t="shared" si="0"/>
        <v>22844.835091910543</v>
      </c>
      <c r="D10" s="16">
        <v>138704.98000000001</v>
      </c>
      <c r="E10" s="43">
        <f t="shared" si="1"/>
        <v>18409.31448669454</v>
      </c>
      <c r="F10" s="20"/>
      <c r="G10" s="46"/>
      <c r="H10" s="19">
        <v>130000</v>
      </c>
      <c r="I10" s="45">
        <f t="shared" si="3"/>
        <v>17253.965093901385</v>
      </c>
      <c r="J10" s="30">
        <v>8670</v>
      </c>
      <c r="K10" s="48">
        <f t="shared" si="4"/>
        <v>1150.7067489548078</v>
      </c>
      <c r="L10" s="30">
        <v>30000</v>
      </c>
      <c r="M10" s="50">
        <f t="shared" si="5"/>
        <v>3981.6842524387812</v>
      </c>
      <c r="N10" s="31">
        <v>133405.74</v>
      </c>
      <c r="O10" s="51">
        <f t="shared" si="6"/>
        <v>17705.984471431413</v>
      </c>
      <c r="P10" s="17">
        <v>42</v>
      </c>
      <c r="Q10" s="18">
        <v>5</v>
      </c>
      <c r="V10" s="8" t="s">
        <v>0</v>
      </c>
      <c r="X10" s="8" t="s">
        <v>0</v>
      </c>
    </row>
    <row r="11" spans="1:25" s="8" customFormat="1" ht="20.149999999999999" customHeight="1" thickBot="1" x14ac:dyDescent="0.3">
      <c r="A11" s="37" t="s">
        <v>18</v>
      </c>
      <c r="B11" s="16">
        <v>87553.919999999998</v>
      </c>
      <c r="C11" s="38">
        <f t="shared" si="0"/>
        <v>11620.402150109496</v>
      </c>
      <c r="D11" s="16">
        <v>114890.16</v>
      </c>
      <c r="E11" s="43">
        <f t="shared" si="1"/>
        <v>15248.544694405733</v>
      </c>
      <c r="F11" s="20"/>
      <c r="G11" s="46"/>
      <c r="H11" s="19">
        <v>105000</v>
      </c>
      <c r="I11" s="45">
        <f t="shared" si="3"/>
        <v>13935.894883535735</v>
      </c>
      <c r="J11" s="30">
        <v>6500</v>
      </c>
      <c r="K11" s="48">
        <f t="shared" si="4"/>
        <v>862.69825469506929</v>
      </c>
      <c r="L11" s="30">
        <v>30000</v>
      </c>
      <c r="M11" s="50">
        <f t="shared" si="5"/>
        <v>3981.6842524387812</v>
      </c>
      <c r="N11" s="31">
        <v>51032</v>
      </c>
      <c r="O11" s="51">
        <f t="shared" si="6"/>
        <v>6773.1103590151961</v>
      </c>
      <c r="P11" s="17">
        <v>37</v>
      </c>
      <c r="Q11" s="18">
        <v>4</v>
      </c>
    </row>
    <row r="12" spans="1:25" s="8" customFormat="1" ht="20.149999999999999" customHeight="1" thickBot="1" x14ac:dyDescent="0.3">
      <c r="A12" s="37" t="s">
        <v>19</v>
      </c>
      <c r="B12" s="16">
        <v>210461.1</v>
      </c>
      <c r="C12" s="38">
        <f t="shared" si="0"/>
        <v>27932.988254031454</v>
      </c>
      <c r="D12" s="16">
        <v>186192.22</v>
      </c>
      <c r="E12" s="43">
        <f t="shared" si="1"/>
        <v>24711.954343353904</v>
      </c>
      <c r="F12" s="20"/>
      <c r="G12" s="46"/>
      <c r="H12" s="19">
        <v>178000</v>
      </c>
      <c r="I12" s="45">
        <f t="shared" si="3"/>
        <v>23624.659897803434</v>
      </c>
      <c r="J12" s="30">
        <v>80237.2</v>
      </c>
      <c r="K12" s="48">
        <f t="shared" si="4"/>
        <v>10649.306523326033</v>
      </c>
      <c r="L12" s="30">
        <v>50000</v>
      </c>
      <c r="M12" s="50">
        <f t="shared" si="5"/>
        <v>6636.1404207313026</v>
      </c>
      <c r="N12" s="31">
        <v>80223.899999999994</v>
      </c>
      <c r="O12" s="51">
        <f t="shared" si="6"/>
        <v>10647.541309974118</v>
      </c>
      <c r="P12" s="17">
        <v>52</v>
      </c>
      <c r="Q12" s="18">
        <v>24</v>
      </c>
    </row>
    <row r="13" spans="1:25" s="8" customFormat="1" ht="20.149999999999999" customHeight="1" thickBot="1" x14ac:dyDescent="0.3">
      <c r="A13" s="36" t="s">
        <v>20</v>
      </c>
      <c r="B13" s="16"/>
      <c r="C13" s="39"/>
      <c r="D13" s="16"/>
      <c r="E13" s="16"/>
      <c r="F13" s="20"/>
      <c r="G13" s="46"/>
      <c r="H13" s="19"/>
      <c r="I13" s="44"/>
      <c r="J13" s="30"/>
      <c r="K13" s="49"/>
      <c r="L13" s="30"/>
      <c r="M13" s="31"/>
      <c r="N13" s="31"/>
      <c r="O13" s="31"/>
      <c r="P13" s="17">
        <v>52</v>
      </c>
      <c r="Q13" s="18">
        <v>24</v>
      </c>
    </row>
    <row r="14" spans="1:25" ht="15" thickBot="1" x14ac:dyDescent="0.3">
      <c r="A14" s="74"/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</row>
    <row r="15" spans="1:25" s="10" customFormat="1" ht="17.149999999999999" thickBot="1" x14ac:dyDescent="0.35">
      <c r="A15" s="33" t="s">
        <v>4</v>
      </c>
      <c r="B15" s="40">
        <f t="shared" ref="B15:I15" si="7">SUM(B3:B13)</f>
        <v>1131649.9400000002</v>
      </c>
      <c r="C15" s="41">
        <f t="shared" si="7"/>
        <v>150195.75817904307</v>
      </c>
      <c r="D15" s="41">
        <f t="shared" si="7"/>
        <v>1143278.6500000001</v>
      </c>
      <c r="E15" s="52">
        <f t="shared" si="7"/>
        <v>151739.15322848229</v>
      </c>
      <c r="F15" s="42">
        <f t="shared" si="7"/>
        <v>222253.09999999998</v>
      </c>
      <c r="G15" s="52">
        <f t="shared" si="7"/>
        <v>29498.055610856725</v>
      </c>
      <c r="H15" s="40">
        <f t="shared" si="7"/>
        <v>831360</v>
      </c>
      <c r="I15" s="47">
        <f t="shared" si="7"/>
        <v>110340.4340035835</v>
      </c>
      <c r="J15" s="40">
        <f t="shared" ref="J15:Q15" si="8">SUM(J3:J13)</f>
        <v>139528.45000000001</v>
      </c>
      <c r="K15" s="52">
        <f>SUM(K3:K12)</f>
        <v>18518.607737739731</v>
      </c>
      <c r="L15" s="42">
        <f t="shared" si="8"/>
        <v>320000</v>
      </c>
      <c r="M15" s="53">
        <f>SUM(M3:M13)</f>
        <v>42471.298692680342</v>
      </c>
      <c r="N15" s="42">
        <f t="shared" si="8"/>
        <v>639064.83000000007</v>
      </c>
      <c r="O15" s="52">
        <f>SUM(O3:O13)</f>
        <v>84818.478996615551</v>
      </c>
      <c r="P15" s="21">
        <f>SUM(P3:P13)</f>
        <v>329</v>
      </c>
      <c r="Q15" s="32">
        <f t="shared" si="8"/>
        <v>129</v>
      </c>
    </row>
    <row r="16" spans="1:25" ht="15" thickBot="1" x14ac:dyDescent="0.3">
      <c r="A16" s="76" t="s">
        <v>0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8"/>
      <c r="T16" t="s">
        <v>0</v>
      </c>
      <c r="V16" t="s">
        <v>0</v>
      </c>
      <c r="Y16" t="s">
        <v>0</v>
      </c>
    </row>
    <row r="17" spans="1:27" x14ac:dyDescent="0.2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</row>
    <row r="18" spans="1:27" ht="42.8" x14ac:dyDescent="0.25">
      <c r="A18" t="s">
        <v>5</v>
      </c>
      <c r="B18" s="3">
        <f>B15</f>
        <v>1131649.9400000002</v>
      </c>
      <c r="C18" s="3"/>
      <c r="D18" s="3"/>
      <c r="E18" s="3"/>
      <c r="F18" s="3"/>
      <c r="G18" s="3"/>
      <c r="H18" s="23" t="s">
        <v>10</v>
      </c>
      <c r="I18" s="23"/>
      <c r="J18" s="3">
        <f>J15+L15+N15</f>
        <v>1098593.28</v>
      </c>
      <c r="K18" s="3"/>
      <c r="L18" s="3"/>
      <c r="M18" s="3"/>
      <c r="N18" s="3"/>
      <c r="O18" s="3"/>
      <c r="P18" s="4"/>
      <c r="Q18" s="4"/>
      <c r="T18" t="s">
        <v>0</v>
      </c>
      <c r="AA18" t="s">
        <v>0</v>
      </c>
    </row>
    <row r="19" spans="1:27" ht="42.8" x14ac:dyDescent="0.25">
      <c r="A19" s="23" t="s">
        <v>16</v>
      </c>
      <c r="B19" s="3">
        <f>D15</f>
        <v>1143278.6500000001</v>
      </c>
      <c r="C19" s="3"/>
      <c r="D19" s="3"/>
      <c r="E19" s="3"/>
      <c r="F19" s="3"/>
      <c r="G19" s="3"/>
      <c r="H19" s="23" t="s">
        <v>9</v>
      </c>
      <c r="I19" s="23"/>
      <c r="J19" s="3">
        <f>H15+F15</f>
        <v>1053613.1000000001</v>
      </c>
      <c r="K19" s="3"/>
      <c r="L19" s="3"/>
      <c r="M19" s="3"/>
      <c r="N19" s="3"/>
      <c r="O19" s="3"/>
      <c r="P19" s="4"/>
      <c r="Q19" s="6"/>
    </row>
    <row r="20" spans="1:27" ht="42.8" x14ac:dyDescent="0.25">
      <c r="A20" s="24" t="s">
        <v>6</v>
      </c>
      <c r="B20" s="25">
        <f>B18-B19</f>
        <v>-11628.709999999963</v>
      </c>
      <c r="C20" s="25"/>
      <c r="D20" s="25"/>
      <c r="E20" s="25"/>
      <c r="F20" s="3"/>
      <c r="G20" s="3"/>
      <c r="H20" s="24" t="s">
        <v>6</v>
      </c>
      <c r="I20" s="24"/>
      <c r="J20" s="25">
        <f>J18-J19</f>
        <v>44980.179999999935</v>
      </c>
      <c r="K20" s="25"/>
      <c r="L20" s="3"/>
      <c r="M20" s="3"/>
      <c r="N20" s="3"/>
      <c r="O20" s="3"/>
      <c r="P20" s="4"/>
      <c r="Q20" s="6"/>
      <c r="V20" t="s">
        <v>0</v>
      </c>
    </row>
    <row r="21" spans="1:27" x14ac:dyDescent="0.25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Q21" s="6"/>
    </row>
    <row r="22" spans="1:27" x14ac:dyDescent="0.25">
      <c r="Q22" s="6"/>
    </row>
    <row r="23" spans="1:27" x14ac:dyDescent="0.25">
      <c r="P23" s="1" t="s">
        <v>0</v>
      </c>
      <c r="Q23" s="6"/>
      <c r="X23" t="s">
        <v>0</v>
      </c>
    </row>
    <row r="24" spans="1:27" x14ac:dyDescent="0.25">
      <c r="Q24" s="6"/>
    </row>
    <row r="25" spans="1:27" x14ac:dyDescent="0.25">
      <c r="A25" t="s">
        <v>0</v>
      </c>
      <c r="Q25" s="6"/>
    </row>
    <row r="26" spans="1:27" x14ac:dyDescent="0.25">
      <c r="Q26" s="6"/>
      <c r="X26" t="s">
        <v>0</v>
      </c>
    </row>
    <row r="27" spans="1:27" x14ac:dyDescent="0.25">
      <c r="B27" s="2" t="s">
        <v>0</v>
      </c>
      <c r="Q27" s="6"/>
    </row>
    <row r="28" spans="1:27" x14ac:dyDescent="0.25">
      <c r="Q28" s="6"/>
      <c r="W28" t="s">
        <v>0</v>
      </c>
    </row>
    <row r="29" spans="1:27" x14ac:dyDescent="0.25">
      <c r="Q29" s="6"/>
    </row>
    <row r="33" spans="21:21" x14ac:dyDescent="0.25">
      <c r="U33" t="s">
        <v>0</v>
      </c>
    </row>
  </sheetData>
  <mergeCells count="4">
    <mergeCell ref="A1:Q1"/>
    <mergeCell ref="A2:B2"/>
    <mergeCell ref="A14:Q14"/>
    <mergeCell ref="A16:Q16"/>
  </mergeCells>
  <pageMargins left="0.7" right="0.7" top="0.75" bottom="0.75" header="0.3" footer="0.3"/>
  <pageSetup paperSize="8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Vesnica Matoković</dc:creator>
  <cp:lastModifiedBy>Renata Popović-Kovačić</cp:lastModifiedBy>
  <cp:lastPrinted>2025-02-09T22:03:27Z</cp:lastPrinted>
  <dcterms:created xsi:type="dcterms:W3CDTF">2020-02-11T13:52:48Z</dcterms:created>
  <dcterms:modified xsi:type="dcterms:W3CDTF">2026-03-09T13:53:10Z</dcterms:modified>
</cp:coreProperties>
</file>